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56" yWindow="495" windowWidth="24375" windowHeight="11580" tabRatio="863" activeTab="0"/>
  </bookViews>
  <sheets>
    <sheet name="Alocari regionale POR 2014-2020" sheetId="1" r:id="rId1"/>
  </sheets>
  <definedNames>
    <definedName name="_xlnm.Print_Area" localSheetId="0">'Alocari regionale POR 2014-2020'!$C$1:$T$28</definedName>
  </definedNames>
  <calcPr fullCalcOnLoad="1"/>
</workbook>
</file>

<file path=xl/sharedStrings.xml><?xml version="1.0" encoding="utf-8"?>
<sst xmlns="http://schemas.openxmlformats.org/spreadsheetml/2006/main" count="71" uniqueCount="70">
  <si>
    <t>OT</t>
  </si>
  <si>
    <t xml:space="preserve">Alocare POR 2014-2020 - 7  regiuni </t>
  </si>
  <si>
    <t xml:space="preserve">Alocare POR 2014-2020 - București Ilfov </t>
  </si>
  <si>
    <t>Total POR</t>
  </si>
  <si>
    <t>na</t>
  </si>
  <si>
    <t>NE</t>
  </si>
  <si>
    <t>SM</t>
  </si>
  <si>
    <t>SE</t>
  </si>
  <si>
    <t>NV</t>
  </si>
  <si>
    <t>C</t>
  </si>
  <si>
    <t>V</t>
  </si>
  <si>
    <t>alocare ITI</t>
  </si>
  <si>
    <t>distributie alocare SUERD conform ariilor prioritare</t>
  </si>
  <si>
    <t>alocare schema garantare</t>
  </si>
  <si>
    <t>AP 1</t>
  </si>
  <si>
    <t>Promovare transfer tehnologic</t>
  </si>
  <si>
    <t>AP 2</t>
  </si>
  <si>
    <t>AP 3</t>
  </si>
  <si>
    <t>AP 4</t>
  </si>
  <si>
    <t>Mobilitate urbana</t>
  </si>
  <si>
    <t>4,2</t>
  </si>
  <si>
    <t xml:space="preserve">Revitalizare urbană </t>
  </si>
  <si>
    <t>4,3</t>
  </si>
  <si>
    <t>4,4</t>
  </si>
  <si>
    <t>Educatie APL</t>
  </si>
  <si>
    <t>AP 5</t>
  </si>
  <si>
    <t>AP 6</t>
  </si>
  <si>
    <t>AP 7</t>
  </si>
  <si>
    <t>AP 8</t>
  </si>
  <si>
    <t>Infrastructura socială si de sănătate</t>
  </si>
  <si>
    <t>Infrastructura de sănătate</t>
  </si>
  <si>
    <t xml:space="preserve">Infrastructura socială </t>
  </si>
  <si>
    <t>AP 9</t>
  </si>
  <si>
    <t>AP 10</t>
  </si>
  <si>
    <t>AP 11</t>
  </si>
  <si>
    <t>AP 12</t>
  </si>
  <si>
    <t>Alocare POR 2014-2020</t>
  </si>
  <si>
    <t>Alocare POR 7 regiuni (gestionat la nivel regional)</t>
  </si>
  <si>
    <t>10*</t>
  </si>
  <si>
    <t xml:space="preserve">Regenerare urbana si patrimoniu cultural </t>
  </si>
  <si>
    <t>*) Bugetul gestionat la nivel regional nu include alocarea ITI, SUERD, Schema de garantare, Cadastru si Asistenta tehnica (acestea se vor gestiona la nivel central).</t>
  </si>
  <si>
    <t>SV</t>
  </si>
  <si>
    <t>Cercetare, inovare</t>
  </si>
  <si>
    <t>Competitivitate IMM</t>
  </si>
  <si>
    <t>Emisii scazute CO2</t>
  </si>
  <si>
    <t>Mediu</t>
  </si>
  <si>
    <t>Transport durabil</t>
  </si>
  <si>
    <t>Sustenabilitate locuri de munca</t>
  </si>
  <si>
    <t>Incluziune sociala</t>
  </si>
  <si>
    <t>Educatie</t>
  </si>
  <si>
    <t xml:space="preserve">OT 4, 6, 9, 10 </t>
  </si>
  <si>
    <t>Capacitate institutionala</t>
  </si>
  <si>
    <t>Obiective tematice (OT)</t>
  </si>
  <si>
    <t>Axe prioritare POR (AP)</t>
  </si>
  <si>
    <t>Îmbunătăţirea competitivitatii IMM</t>
  </si>
  <si>
    <t>Tranzitia catre o economie cu emisii scazute de CO2</t>
  </si>
  <si>
    <t>Regenerare comunitati defavorizate</t>
  </si>
  <si>
    <t>Infrastructura rutiera regionala</t>
  </si>
  <si>
    <t>Diversificare economii prin turism</t>
  </si>
  <si>
    <t>CLLD - Regenerare economica si sociala</t>
  </si>
  <si>
    <t>Cadastru (Proiect major)</t>
  </si>
  <si>
    <t xml:space="preserve">Repartizarea alocărilor financiare orientative, la nivel regional, aferente Programului Operațional Regional 2014 – 2020 
</t>
  </si>
  <si>
    <t xml:space="preserve">eficienta energetica cladiri si iluminat public </t>
  </si>
  <si>
    <t>eficienta energetica cladiri rezidentiale</t>
  </si>
  <si>
    <t xml:space="preserve">mobilitate urbana </t>
  </si>
  <si>
    <t xml:space="preserve">Dezvoltare Urbana </t>
  </si>
  <si>
    <t xml:space="preserve">Patrimoniu cultural </t>
  </si>
  <si>
    <t>Revitalizare orase</t>
  </si>
  <si>
    <t xml:space="preserve">Infrastructura de educație </t>
  </si>
  <si>
    <t>Asistenta tehnica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</si>
</sst>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0.000"/>
    <numFmt numFmtId="182" formatCode="0.0"/>
    <numFmt numFmtId="183" formatCode="0.00000"/>
    <numFmt numFmtId="184" formatCode="#,##0.0"/>
    <numFmt numFmtId="185" formatCode="0.0%"/>
    <numFmt numFmtId="186" formatCode="0.000000000000000%"/>
    <numFmt numFmtId="187" formatCode="#,##0.0000"/>
    <numFmt numFmtId="188" formatCode="0.0000000"/>
    <numFmt numFmtId="189" formatCode="0.00000000"/>
    <numFmt numFmtId="190" formatCode="0.0000"/>
    <numFmt numFmtId="191" formatCode="0.000000"/>
    <numFmt numFmtId="192" formatCode="_(* #,##0.0_);_(* \(#,##0.0\);_(* &quot;-&quot;??_);_(@_)"/>
    <numFmt numFmtId="19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2" fontId="9" fillId="36" borderId="12" xfId="0" applyNumberFormat="1" applyFont="1" applyFill="1" applyBorder="1" applyAlignment="1">
      <alignment horizontal="center" vertical="center" wrapText="1"/>
    </xf>
    <xf numFmtId="2" fontId="6" fillId="37" borderId="12" xfId="0" applyNumberFormat="1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3" fontId="9" fillId="35" borderId="12" xfId="0" applyNumberFormat="1" applyFont="1" applyFill="1" applyBorder="1" applyAlignment="1">
      <alignment horizontal="center" vertical="center" wrapText="1"/>
    </xf>
    <xf numFmtId="3" fontId="9" fillId="37" borderId="12" xfId="0" applyNumberFormat="1" applyFont="1" applyFill="1" applyBorder="1" applyAlignment="1">
      <alignment horizontal="center" vertical="center" wrapText="1"/>
    </xf>
    <xf numFmtId="3" fontId="9" fillId="39" borderId="12" xfId="0" applyNumberFormat="1" applyFont="1" applyFill="1" applyBorder="1" applyAlignment="1">
      <alignment horizontal="center" vertical="center" wrapText="1"/>
    </xf>
    <xf numFmtId="3" fontId="9" fillId="36" borderId="12" xfId="0" applyNumberFormat="1" applyFont="1" applyFill="1" applyBorder="1" applyAlignment="1">
      <alignment horizontal="center" vertical="center" wrapText="1"/>
    </xf>
    <xf numFmtId="3" fontId="6" fillId="37" borderId="12" xfId="0" applyNumberFormat="1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 wrapText="1"/>
    </xf>
    <xf numFmtId="3" fontId="9" fillId="40" borderId="12" xfId="0" applyNumberFormat="1" applyFont="1" applyFill="1" applyBorder="1" applyAlignment="1">
      <alignment horizontal="center" vertical="center" wrapText="1"/>
    </xf>
    <xf numFmtId="3" fontId="6" fillId="40" borderId="12" xfId="0" applyNumberFormat="1" applyFont="1" applyFill="1" applyBorder="1" applyAlignment="1">
      <alignment horizontal="center" vertical="center" wrapText="1"/>
    </xf>
    <xf numFmtId="3" fontId="6" fillId="40" borderId="12" xfId="0" applyNumberFormat="1" applyFont="1" applyFill="1" applyBorder="1" applyAlignment="1">
      <alignment horizontal="center" vertical="center" wrapText="1"/>
    </xf>
    <xf numFmtId="3" fontId="7" fillId="40" borderId="13" xfId="0" applyNumberFormat="1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3" fontId="6" fillId="36" borderId="12" xfId="0" applyNumberFormat="1" applyFont="1" applyFill="1" applyBorder="1" applyAlignment="1">
      <alignment horizontal="center" vertical="center"/>
    </xf>
    <xf numFmtId="1" fontId="7" fillId="40" borderId="12" xfId="0" applyNumberFormat="1" applyFont="1" applyFill="1" applyBorder="1" applyAlignment="1">
      <alignment horizontal="center" vertical="center"/>
    </xf>
    <xf numFmtId="3" fontId="7" fillId="40" borderId="12" xfId="0" applyNumberFormat="1" applyFont="1" applyFill="1" applyBorder="1" applyAlignment="1">
      <alignment horizontal="center" vertical="center" wrapText="1"/>
    </xf>
    <xf numFmtId="3" fontId="6" fillId="40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 wrapText="1"/>
    </xf>
    <xf numFmtId="3" fontId="9" fillId="41" borderId="12" xfId="0" applyNumberFormat="1" applyFont="1" applyFill="1" applyBorder="1" applyAlignment="1">
      <alignment horizontal="center" vertical="center" wrapText="1"/>
    </xf>
    <xf numFmtId="3" fontId="9" fillId="41" borderId="12" xfId="0" applyNumberFormat="1" applyFont="1" applyFill="1" applyBorder="1" applyAlignment="1">
      <alignment horizontal="center" vertical="center"/>
    </xf>
    <xf numFmtId="3" fontId="6" fillId="41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3" fontId="9" fillId="35" borderId="12" xfId="0" applyNumberFormat="1" applyFont="1" applyFill="1" applyBorder="1" applyAlignment="1">
      <alignment horizontal="center" vertical="center"/>
    </xf>
    <xf numFmtId="3" fontId="9" fillId="39" borderId="12" xfId="0" applyNumberFormat="1" applyFont="1" applyFill="1" applyBorder="1" applyAlignment="1">
      <alignment horizontal="center" vertical="center"/>
    </xf>
    <xf numFmtId="3" fontId="9" fillId="36" borderId="12" xfId="0" applyNumberFormat="1" applyFont="1" applyFill="1" applyBorder="1" applyAlignment="1">
      <alignment horizontal="center" vertical="center"/>
    </xf>
    <xf numFmtId="3" fontId="9" fillId="34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 wrapText="1"/>
    </xf>
    <xf numFmtId="3" fontId="9" fillId="42" borderId="12" xfId="0" applyNumberFormat="1" applyFont="1" applyFill="1" applyBorder="1" applyAlignment="1">
      <alignment horizontal="center" vertical="center" wrapText="1"/>
    </xf>
    <xf numFmtId="3" fontId="6" fillId="42" borderId="12" xfId="0" applyNumberFormat="1" applyFont="1" applyFill="1" applyBorder="1" applyAlignment="1">
      <alignment horizontal="center" vertical="center"/>
    </xf>
    <xf numFmtId="3" fontId="9" fillId="42" borderId="12" xfId="0" applyNumberFormat="1" applyFont="1" applyFill="1" applyBorder="1" applyAlignment="1">
      <alignment horizontal="center" vertical="center"/>
    </xf>
    <xf numFmtId="3" fontId="8" fillId="42" borderId="12" xfId="0" applyNumberFormat="1" applyFont="1" applyFill="1" applyBorder="1" applyAlignment="1">
      <alignment horizontal="center" vertical="center" wrapText="1"/>
    </xf>
    <xf numFmtId="3" fontId="6" fillId="42" borderId="12" xfId="0" applyNumberFormat="1" applyFont="1" applyFill="1" applyBorder="1" applyAlignment="1">
      <alignment horizontal="center" vertical="center" wrapText="1"/>
    </xf>
    <xf numFmtId="3" fontId="8" fillId="42" borderId="15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3" fontId="6" fillId="36" borderId="16" xfId="0" applyNumberFormat="1" applyFont="1" applyFill="1" applyBorder="1" applyAlignment="1">
      <alignment horizontal="center" vertical="center"/>
    </xf>
    <xf numFmtId="3" fontId="6" fillId="43" borderId="16" xfId="0" applyNumberFormat="1" applyFont="1" applyFill="1" applyBorder="1" applyAlignment="1">
      <alignment horizontal="center" vertical="center"/>
    </xf>
    <xf numFmtId="3" fontId="6" fillId="44" borderId="16" xfId="0" applyNumberFormat="1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center" vertical="center"/>
    </xf>
    <xf numFmtId="3" fontId="6" fillId="37" borderId="12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/>
    </xf>
    <xf numFmtId="10" fontId="5" fillId="45" borderId="11" xfId="0" applyNumberFormat="1" applyFont="1" applyFill="1" applyBorder="1" applyAlignment="1">
      <alignment horizontal="center"/>
    </xf>
    <xf numFmtId="10" fontId="5" fillId="37" borderId="11" xfId="0" applyNumberFormat="1" applyFont="1" applyFill="1" applyBorder="1" applyAlignment="1">
      <alignment horizontal="center"/>
    </xf>
    <xf numFmtId="10" fontId="5" fillId="44" borderId="11" xfId="0" applyNumberFormat="1" applyFont="1" applyFill="1" applyBorder="1" applyAlignment="1">
      <alignment horizontal="center"/>
    </xf>
    <xf numFmtId="10" fontId="5" fillId="36" borderId="11" xfId="0" applyNumberFormat="1" applyFont="1" applyFill="1" applyBorder="1" applyAlignment="1">
      <alignment horizontal="center"/>
    </xf>
    <xf numFmtId="10" fontId="5" fillId="35" borderId="11" xfId="0" applyNumberFormat="1" applyFont="1" applyFill="1" applyBorder="1" applyAlignment="1">
      <alignment horizontal="center"/>
    </xf>
    <xf numFmtId="10" fontId="5" fillId="38" borderId="11" xfId="0" applyNumberFormat="1" applyFont="1" applyFill="1" applyBorder="1" applyAlignment="1">
      <alignment horizontal="center"/>
    </xf>
    <xf numFmtId="0" fontId="5" fillId="45" borderId="12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3" fontId="7" fillId="40" borderId="12" xfId="0" applyNumberFormat="1" applyFont="1" applyFill="1" applyBorder="1" applyAlignment="1">
      <alignment horizontal="center" vertical="center"/>
    </xf>
    <xf numFmtId="3" fontId="8" fillId="40" borderId="12" xfId="0" applyNumberFormat="1" applyFont="1" applyFill="1" applyBorder="1" applyAlignment="1">
      <alignment horizontal="center" vertical="center"/>
    </xf>
    <xf numFmtId="3" fontId="7" fillId="45" borderId="12" xfId="0" applyNumberFormat="1" applyFont="1" applyFill="1" applyBorder="1" applyAlignment="1">
      <alignment horizontal="center" vertical="center" wrapText="1"/>
    </xf>
    <xf numFmtId="3" fontId="0" fillId="37" borderId="12" xfId="0" applyNumberFormat="1" applyFont="1" applyFill="1" applyBorder="1" applyAlignment="1">
      <alignment horizontal="center" vertical="center"/>
    </xf>
    <xf numFmtId="3" fontId="0" fillId="44" borderId="12" xfId="0" applyNumberFormat="1" applyFont="1" applyFill="1" applyBorder="1" applyAlignment="1">
      <alignment horizontal="center" vertical="center"/>
    </xf>
    <xf numFmtId="3" fontId="0" fillId="36" borderId="12" xfId="0" applyNumberFormat="1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center" vertical="center"/>
    </xf>
    <xf numFmtId="3" fontId="0" fillId="38" borderId="12" xfId="0" applyNumberFormat="1" applyFont="1" applyFill="1" applyBorder="1" applyAlignment="1">
      <alignment horizontal="center" vertical="center"/>
    </xf>
    <xf numFmtId="3" fontId="0" fillId="40" borderId="12" xfId="0" applyNumberFormat="1" applyFont="1" applyFill="1" applyBorder="1" applyAlignment="1">
      <alignment horizontal="center" vertical="center"/>
    </xf>
    <xf numFmtId="3" fontId="7" fillId="41" borderId="12" xfId="0" applyNumberFormat="1" applyFont="1" applyFill="1" applyBorder="1" applyAlignment="1">
      <alignment horizontal="center" vertical="center" wrapText="1"/>
    </xf>
    <xf numFmtId="3" fontId="0" fillId="41" borderId="12" xfId="0" applyNumberFormat="1" applyFont="1" applyFill="1" applyBorder="1" applyAlignment="1">
      <alignment horizontal="center" vertical="center"/>
    </xf>
    <xf numFmtId="3" fontId="8" fillId="42" borderId="12" xfId="0" applyNumberFormat="1" applyFont="1" applyFill="1" applyBorder="1" applyAlignment="1">
      <alignment horizontal="center" vertical="center"/>
    </xf>
    <xf numFmtId="3" fontId="8" fillId="45" borderId="12" xfId="0" applyNumberFormat="1" applyFont="1" applyFill="1" applyBorder="1" applyAlignment="1">
      <alignment horizontal="center" vertical="center" wrapText="1"/>
    </xf>
    <xf numFmtId="3" fontId="10" fillId="37" borderId="12" xfId="0" applyNumberFormat="1" applyFont="1" applyFill="1" applyBorder="1" applyAlignment="1">
      <alignment horizontal="center" vertical="center"/>
    </xf>
    <xf numFmtId="3" fontId="10" fillId="44" borderId="12" xfId="0" applyNumberFormat="1" applyFont="1" applyFill="1" applyBorder="1" applyAlignment="1">
      <alignment horizontal="center" vertical="center"/>
    </xf>
    <xf numFmtId="3" fontId="10" fillId="36" borderId="12" xfId="0" applyNumberFormat="1" applyFont="1" applyFill="1" applyBorder="1" applyAlignment="1">
      <alignment horizontal="center" vertical="center"/>
    </xf>
    <xf numFmtId="3" fontId="10" fillId="35" borderId="12" xfId="0" applyNumberFormat="1" applyFont="1" applyFill="1" applyBorder="1" applyAlignment="1">
      <alignment horizontal="center" vertical="center"/>
    </xf>
    <xf numFmtId="3" fontId="10" fillId="38" borderId="12" xfId="0" applyNumberFormat="1" applyFont="1" applyFill="1" applyBorder="1" applyAlignment="1">
      <alignment horizontal="center" vertical="center"/>
    </xf>
    <xf numFmtId="3" fontId="7" fillId="46" borderId="12" xfId="0" applyNumberFormat="1" applyFont="1" applyFill="1" applyBorder="1" applyAlignment="1">
      <alignment horizontal="center" vertical="center" wrapText="1"/>
    </xf>
    <xf numFmtId="3" fontId="0" fillId="46" borderId="12" xfId="0" applyNumberFormat="1" applyFont="1" applyFill="1" applyBorder="1" applyAlignment="1">
      <alignment horizontal="center" vertical="center"/>
    </xf>
    <xf numFmtId="10" fontId="5" fillId="43" borderId="17" xfId="0" applyNumberFormat="1" applyFont="1" applyFill="1" applyBorder="1" applyAlignment="1">
      <alignment horizontal="center"/>
    </xf>
    <xf numFmtId="0" fontId="5" fillId="43" borderId="18" xfId="0" applyFont="1" applyFill="1" applyBorder="1" applyAlignment="1">
      <alignment horizontal="center" vertical="center"/>
    </xf>
    <xf numFmtId="3" fontId="0" fillId="43" borderId="18" xfId="0" applyNumberFormat="1" applyFont="1" applyFill="1" applyBorder="1" applyAlignment="1">
      <alignment horizontal="center" vertical="center"/>
    </xf>
    <xf numFmtId="3" fontId="0" fillId="40" borderId="18" xfId="0" applyNumberFormat="1" applyFont="1" applyFill="1" applyBorder="1" applyAlignment="1">
      <alignment horizontal="center" vertical="center"/>
    </xf>
    <xf numFmtId="3" fontId="0" fillId="41" borderId="18" xfId="0" applyNumberFormat="1" applyFont="1" applyFill="1" applyBorder="1" applyAlignment="1">
      <alignment horizontal="center" vertical="center"/>
    </xf>
    <xf numFmtId="3" fontId="7" fillId="40" borderId="18" xfId="0" applyNumberFormat="1" applyFont="1" applyFill="1" applyBorder="1" applyAlignment="1">
      <alignment horizontal="center" vertical="center"/>
    </xf>
    <xf numFmtId="3" fontId="8" fillId="40" borderId="18" xfId="0" applyNumberFormat="1" applyFont="1" applyFill="1" applyBorder="1" applyAlignment="1">
      <alignment horizontal="center" vertical="center"/>
    </xf>
    <xf numFmtId="3" fontId="10" fillId="43" borderId="18" xfId="0" applyNumberFormat="1" applyFont="1" applyFill="1" applyBorder="1" applyAlignment="1">
      <alignment horizontal="center" vertical="center"/>
    </xf>
    <xf numFmtId="3" fontId="0" fillId="46" borderId="18" xfId="0" applyNumberFormat="1" applyFont="1" applyFill="1" applyBorder="1" applyAlignment="1">
      <alignment horizontal="center" vertical="center"/>
    </xf>
    <xf numFmtId="3" fontId="8" fillId="42" borderId="18" xfId="0" applyNumberFormat="1" applyFont="1" applyFill="1" applyBorder="1" applyAlignment="1">
      <alignment horizontal="center" vertical="center"/>
    </xf>
    <xf numFmtId="3" fontId="9" fillId="37" borderId="16" xfId="0" applyNumberFormat="1" applyFont="1" applyFill="1" applyBorder="1" applyAlignment="1">
      <alignment horizontal="center" vertical="center" wrapText="1"/>
    </xf>
    <xf numFmtId="3" fontId="6" fillId="37" borderId="16" xfId="0" applyNumberFormat="1" applyFont="1" applyFill="1" applyBorder="1" applyAlignment="1">
      <alignment horizontal="center" vertical="center" wrapText="1"/>
    </xf>
    <xf numFmtId="3" fontId="9" fillId="45" borderId="16" xfId="0" applyNumberFormat="1" applyFont="1" applyFill="1" applyBorder="1" applyAlignment="1">
      <alignment horizontal="center" vertical="center" wrapText="1"/>
    </xf>
    <xf numFmtId="3" fontId="6" fillId="42" borderId="16" xfId="0" applyNumberFormat="1" applyFont="1" applyFill="1" applyBorder="1" applyAlignment="1">
      <alignment horizontal="center" vertical="center"/>
    </xf>
    <xf numFmtId="3" fontId="6" fillId="42" borderId="19" xfId="0" applyNumberFormat="1" applyFont="1" applyFill="1" applyBorder="1" applyAlignment="1">
      <alignment horizontal="center" vertical="center"/>
    </xf>
    <xf numFmtId="2" fontId="6" fillId="39" borderId="12" xfId="0" applyNumberFormat="1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/>
    </xf>
    <xf numFmtId="49" fontId="7" fillId="4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16" fontId="7" fillId="38" borderId="23" xfId="0" applyNumberFormat="1" applyFont="1" applyFill="1" applyBorder="1" applyAlignment="1">
      <alignment horizontal="center" vertical="center" wrapText="1"/>
    </xf>
    <xf numFmtId="16" fontId="7" fillId="38" borderId="24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top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T28"/>
  <sheetViews>
    <sheetView tabSelected="1" zoomScalePageLayoutView="0" workbookViewId="0" topLeftCell="A1">
      <pane xSplit="6" ySplit="3" topLeftCell="G1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K6" sqref="K6"/>
    </sheetView>
  </sheetViews>
  <sheetFormatPr defaultColWidth="9.140625" defaultRowHeight="15"/>
  <cols>
    <col min="1" max="1" width="0.85546875" style="1" customWidth="1"/>
    <col min="2" max="2" width="1.1484375" style="1" customWidth="1"/>
    <col min="3" max="3" width="13.7109375" style="1" customWidth="1"/>
    <col min="4" max="4" width="2.8515625" style="1" customWidth="1"/>
    <col min="5" max="5" width="7.421875" style="1" customWidth="1"/>
    <col min="6" max="6" width="34.8515625" style="1" customWidth="1"/>
    <col min="7" max="7" width="14.28125" style="1" customWidth="1"/>
    <col min="8" max="8" width="15.421875" style="1" customWidth="1"/>
    <col min="9" max="9" width="15.57421875" style="1" customWidth="1"/>
    <col min="10" max="10" width="14.28125" style="1" bestFit="1" customWidth="1"/>
    <col min="11" max="11" width="13.7109375" style="1" customWidth="1"/>
    <col min="12" max="12" width="12.28125" style="1" customWidth="1"/>
    <col min="13" max="13" width="12.28125" style="1" bestFit="1" customWidth="1"/>
    <col min="14" max="14" width="14.8515625" style="1" customWidth="1"/>
    <col min="15" max="15" width="14.140625" style="1" customWidth="1"/>
    <col min="16" max="16" width="15.00390625" style="1" customWidth="1"/>
    <col min="17" max="17" width="12.8515625" style="1" customWidth="1"/>
    <col min="18" max="19" width="13.57421875" style="1" customWidth="1"/>
    <col min="20" max="20" width="13.7109375" style="1" customWidth="1"/>
    <col min="21" max="16384" width="9.140625" style="1" customWidth="1"/>
  </cols>
  <sheetData>
    <row r="1" spans="5:16" ht="32.25" customHeight="1" thickBot="1">
      <c r="E1" s="128" t="s">
        <v>61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3:20" ht="19.5" customHeight="1">
      <c r="C2" s="2">
        <v>1</v>
      </c>
      <c r="D2" s="3">
        <v>2</v>
      </c>
      <c r="E2" s="129">
        <v>3</v>
      </c>
      <c r="F2" s="130"/>
      <c r="G2" s="4">
        <v>4</v>
      </c>
      <c r="H2" s="3">
        <v>5</v>
      </c>
      <c r="I2" s="3">
        <v>6</v>
      </c>
      <c r="J2" s="5"/>
      <c r="K2" s="4">
        <v>8</v>
      </c>
      <c r="L2" s="4">
        <v>9</v>
      </c>
      <c r="M2" s="6" t="s">
        <v>38</v>
      </c>
      <c r="N2" s="69">
        <v>0.1751</v>
      </c>
      <c r="O2" s="70">
        <v>0.1486</v>
      </c>
      <c r="P2" s="71">
        <v>0.1574</v>
      </c>
      <c r="Q2" s="72">
        <v>0.1197</v>
      </c>
      <c r="R2" s="73">
        <v>0.1177</v>
      </c>
      <c r="S2" s="74">
        <v>0.1433</v>
      </c>
      <c r="T2" s="101">
        <v>0.1382</v>
      </c>
    </row>
    <row r="3" spans="3:20" ht="51">
      <c r="C3" s="119" t="s">
        <v>52</v>
      </c>
      <c r="D3" s="7" t="s">
        <v>0</v>
      </c>
      <c r="E3" s="131" t="s">
        <v>53</v>
      </c>
      <c r="F3" s="132"/>
      <c r="G3" s="8" t="s">
        <v>36</v>
      </c>
      <c r="H3" s="10" t="s">
        <v>11</v>
      </c>
      <c r="I3" s="12" t="s">
        <v>12</v>
      </c>
      <c r="J3" s="116" t="s">
        <v>13</v>
      </c>
      <c r="K3" s="11" t="s">
        <v>2</v>
      </c>
      <c r="L3" s="9" t="s">
        <v>1</v>
      </c>
      <c r="M3" s="12" t="s">
        <v>37</v>
      </c>
      <c r="N3" s="75" t="s">
        <v>5</v>
      </c>
      <c r="O3" s="76" t="s">
        <v>7</v>
      </c>
      <c r="P3" s="77" t="s">
        <v>6</v>
      </c>
      <c r="Q3" s="78" t="s">
        <v>41</v>
      </c>
      <c r="R3" s="79" t="s">
        <v>10</v>
      </c>
      <c r="S3" s="80" t="s">
        <v>8</v>
      </c>
      <c r="T3" s="102" t="s">
        <v>9</v>
      </c>
    </row>
    <row r="4" spans="3:20" ht="25.5">
      <c r="C4" s="13" t="s">
        <v>42</v>
      </c>
      <c r="D4" s="14">
        <v>1</v>
      </c>
      <c r="E4" s="14" t="s">
        <v>14</v>
      </c>
      <c r="F4" s="15" t="s">
        <v>15</v>
      </c>
      <c r="G4" s="16">
        <v>175531915</v>
      </c>
      <c r="H4" s="18">
        <v>0</v>
      </c>
      <c r="I4" s="19">
        <v>0</v>
      </c>
      <c r="J4" s="20"/>
      <c r="K4" s="21">
        <v>0</v>
      </c>
      <c r="L4" s="17">
        <v>175531915</v>
      </c>
      <c r="M4" s="22">
        <f>L4-H4-I4-J4</f>
        <v>175531915</v>
      </c>
      <c r="N4" s="83">
        <f>M4*$N$2</f>
        <v>30735638.3165</v>
      </c>
      <c r="O4" s="84">
        <f>M4*$O$2</f>
        <v>26084042.569000002</v>
      </c>
      <c r="P4" s="85">
        <f>M4*$P$2</f>
        <v>27628723.421000004</v>
      </c>
      <c r="Q4" s="86">
        <f>M4*$Q$2</f>
        <v>21011170.2255</v>
      </c>
      <c r="R4" s="87">
        <f>M4*$R$2</f>
        <v>20660106.3955</v>
      </c>
      <c r="S4" s="88">
        <f>M4*$S$2</f>
        <v>25153723.4195</v>
      </c>
      <c r="T4" s="103">
        <f>M4*$T$2</f>
        <v>24258510.652999997</v>
      </c>
    </row>
    <row r="5" spans="3:20" ht="25.5">
      <c r="C5" s="13" t="s">
        <v>43</v>
      </c>
      <c r="D5" s="14">
        <v>3</v>
      </c>
      <c r="E5" s="14" t="s">
        <v>16</v>
      </c>
      <c r="F5" s="15" t="s">
        <v>54</v>
      </c>
      <c r="G5" s="16">
        <v>744680850</v>
      </c>
      <c r="H5" s="18">
        <v>63829787</v>
      </c>
      <c r="I5" s="19">
        <v>0</v>
      </c>
      <c r="J5" s="20">
        <v>100000000</v>
      </c>
      <c r="K5" s="21">
        <v>13829786</v>
      </c>
      <c r="L5" s="17">
        <v>730851064</v>
      </c>
      <c r="M5" s="22">
        <f>L5-H5-I5-J5</f>
        <v>567021277</v>
      </c>
      <c r="N5" s="83">
        <f>M5*$N$2</f>
        <v>99285425.60270001</v>
      </c>
      <c r="O5" s="84">
        <f>M5*$O$2</f>
        <v>84259361.76220001</v>
      </c>
      <c r="P5" s="85">
        <f>M5*$P$2</f>
        <v>89249148.99980001</v>
      </c>
      <c r="Q5" s="86">
        <f>M5*$Q$2</f>
        <v>67872446.8569</v>
      </c>
      <c r="R5" s="87">
        <f>M5*$R$2</f>
        <v>66738404.3029</v>
      </c>
      <c r="S5" s="88">
        <f>M5*$S$2</f>
        <v>81254148.9941</v>
      </c>
      <c r="T5" s="103">
        <f>M5*$T$2</f>
        <v>78362340.4814</v>
      </c>
    </row>
    <row r="6" spans="3:20" ht="25.5">
      <c r="C6" s="13" t="s">
        <v>44</v>
      </c>
      <c r="D6" s="14">
        <v>4</v>
      </c>
      <c r="E6" s="14" t="s">
        <v>17</v>
      </c>
      <c r="F6" s="23" t="s">
        <v>55</v>
      </c>
      <c r="G6" s="16">
        <f>G7+G8+G9</f>
        <v>2003382979</v>
      </c>
      <c r="H6" s="18">
        <f>H7+H8+H9</f>
        <v>116265958</v>
      </c>
      <c r="I6" s="19">
        <f>I7+I8+I9</f>
        <v>212542552</v>
      </c>
      <c r="J6" s="20"/>
      <c r="K6" s="21">
        <f>K7+K8+K9</f>
        <v>239988939</v>
      </c>
      <c r="L6" s="17">
        <f>L7+L8+L9</f>
        <v>1763394040</v>
      </c>
      <c r="M6" s="22">
        <f>M7+M8+M9</f>
        <v>1434585530</v>
      </c>
      <c r="N6" s="83">
        <f>N7+N8+N9</f>
        <v>251195926.303</v>
      </c>
      <c r="O6" s="84">
        <f aca="true" t="shared" si="0" ref="O6:T6">O7+O8+O9</f>
        <v>213179409.75800002</v>
      </c>
      <c r="P6" s="85">
        <f t="shared" si="0"/>
        <v>225803762.422</v>
      </c>
      <c r="Q6" s="86">
        <f t="shared" si="0"/>
        <v>171719887.941</v>
      </c>
      <c r="R6" s="87">
        <f t="shared" si="0"/>
        <v>168850716.88099998</v>
      </c>
      <c r="S6" s="88">
        <f t="shared" si="0"/>
        <v>205576106.449</v>
      </c>
      <c r="T6" s="103">
        <f t="shared" si="0"/>
        <v>198259720.246</v>
      </c>
    </row>
    <row r="7" spans="3:20" ht="25.5">
      <c r="C7" s="24"/>
      <c r="D7" s="25">
        <v>4</v>
      </c>
      <c r="E7" s="25">
        <v>3.1</v>
      </c>
      <c r="F7" s="26" t="s">
        <v>62</v>
      </c>
      <c r="G7" s="27">
        <v>438891983</v>
      </c>
      <c r="H7" s="28">
        <v>26787234</v>
      </c>
      <c r="I7" s="28">
        <v>31914893</v>
      </c>
      <c r="J7" s="27"/>
      <c r="K7" s="27">
        <v>40506819</v>
      </c>
      <c r="L7" s="27">
        <v>398385164</v>
      </c>
      <c r="M7" s="29">
        <f aca="true" t="shared" si="1" ref="M7:M14">L7-H7-I7-J7</f>
        <v>339683037</v>
      </c>
      <c r="N7" s="34">
        <f>M7*$N$2</f>
        <v>59478499.7787</v>
      </c>
      <c r="O7" s="89">
        <f>M7*$O$2</f>
        <v>50476899.298200004</v>
      </c>
      <c r="P7" s="89">
        <f>M7*$P$2</f>
        <v>53466110.0238</v>
      </c>
      <c r="Q7" s="89">
        <f>M7*$Q$2</f>
        <v>40660059.5289</v>
      </c>
      <c r="R7" s="89">
        <f>M7*$R$2</f>
        <v>39980693.4549</v>
      </c>
      <c r="S7" s="89">
        <f>M7*$S$2</f>
        <v>48676579.2021</v>
      </c>
      <c r="T7" s="104">
        <f>M7*$T$2</f>
        <v>46944195.7134</v>
      </c>
    </row>
    <row r="8" spans="3:20" ht="15">
      <c r="C8" s="30"/>
      <c r="D8" s="25">
        <v>4</v>
      </c>
      <c r="E8" s="25">
        <v>3.2</v>
      </c>
      <c r="F8" s="26" t="s">
        <v>63</v>
      </c>
      <c r="G8" s="27">
        <v>562799507</v>
      </c>
      <c r="H8" s="27">
        <v>34042554</v>
      </c>
      <c r="I8" s="27">
        <v>76202127</v>
      </c>
      <c r="J8" s="27"/>
      <c r="K8" s="27">
        <v>79487650</v>
      </c>
      <c r="L8" s="27">
        <v>483311857</v>
      </c>
      <c r="M8" s="29">
        <f t="shared" si="1"/>
        <v>373067176</v>
      </c>
      <c r="N8" s="34">
        <f>M8*$N$2</f>
        <v>65324062.5176</v>
      </c>
      <c r="O8" s="89">
        <f>M8*$O$2</f>
        <v>55437782.3536</v>
      </c>
      <c r="P8" s="89">
        <f>M8*$P$2</f>
        <v>58720773.5024</v>
      </c>
      <c r="Q8" s="89">
        <f>M8*$Q$2</f>
        <v>44656140.9672</v>
      </c>
      <c r="R8" s="89">
        <f>M8*$R$2</f>
        <v>43910006.6152</v>
      </c>
      <c r="S8" s="89">
        <f>M8*$S$2</f>
        <v>53460526.32080001</v>
      </c>
      <c r="T8" s="104">
        <f>M8*$T$2</f>
        <v>51557883.72319999</v>
      </c>
    </row>
    <row r="9" spans="3:20" ht="20.25" customHeight="1">
      <c r="C9" s="24"/>
      <c r="D9" s="25">
        <v>4</v>
      </c>
      <c r="E9" s="25">
        <v>3.3</v>
      </c>
      <c r="F9" s="31" t="s">
        <v>64</v>
      </c>
      <c r="G9" s="27">
        <v>1001691489</v>
      </c>
      <c r="H9" s="28">
        <v>55436170</v>
      </c>
      <c r="I9" s="28">
        <v>104425532</v>
      </c>
      <c r="J9" s="28"/>
      <c r="K9" s="28">
        <v>119994470</v>
      </c>
      <c r="L9" s="28">
        <v>881697019</v>
      </c>
      <c r="M9" s="29">
        <f t="shared" si="1"/>
        <v>721835317</v>
      </c>
      <c r="N9" s="34">
        <f>M9*$N$2</f>
        <v>126393364.00670001</v>
      </c>
      <c r="O9" s="89">
        <f>M9*$O$2</f>
        <v>107264728.10620001</v>
      </c>
      <c r="P9" s="89">
        <f>M9*$P$2</f>
        <v>113616878.89580001</v>
      </c>
      <c r="Q9" s="89">
        <f>M9*$Q$2</f>
        <v>86403687.4449</v>
      </c>
      <c r="R9" s="89">
        <f>M9*$R$2</f>
        <v>84960016.8109</v>
      </c>
      <c r="S9" s="89">
        <f>M9*$S$2</f>
        <v>103439000.9261</v>
      </c>
      <c r="T9" s="104">
        <f>M9*$T$2</f>
        <v>99757640.80939999</v>
      </c>
    </row>
    <row r="10" spans="3:20" ht="26.25" customHeight="1">
      <c r="C10" s="123" t="s">
        <v>50</v>
      </c>
      <c r="D10" s="124"/>
      <c r="E10" s="117" t="s">
        <v>18</v>
      </c>
      <c r="F10" s="15" t="s">
        <v>65</v>
      </c>
      <c r="G10" s="16">
        <f>G11+G12+G13+G14</f>
        <v>1178829788</v>
      </c>
      <c r="H10" s="18">
        <f>H11+H12+H14+H13</f>
        <v>0</v>
      </c>
      <c r="I10" s="19">
        <f>I11+I12+I14+I13</f>
        <v>0</v>
      </c>
      <c r="J10" s="20"/>
      <c r="K10" s="32">
        <f>K11+K12+K14+K13</f>
        <v>0</v>
      </c>
      <c r="L10" s="17">
        <f>L11+L12+L14+L13</f>
        <v>1178829788</v>
      </c>
      <c r="M10" s="22">
        <f t="shared" si="1"/>
        <v>1178829788</v>
      </c>
      <c r="N10" s="83">
        <f>N11+N12+N13+N14</f>
        <v>206413095.8788</v>
      </c>
      <c r="O10" s="84">
        <f aca="true" t="shared" si="2" ref="O10:T10">O11+O12+O13+O14</f>
        <v>175174106.4968</v>
      </c>
      <c r="P10" s="95">
        <f t="shared" si="2"/>
        <v>185547808.63120002</v>
      </c>
      <c r="Q10" s="96">
        <f t="shared" si="2"/>
        <v>141105925.6236</v>
      </c>
      <c r="R10" s="87">
        <f t="shared" si="2"/>
        <v>138748266.0476</v>
      </c>
      <c r="S10" s="88">
        <f t="shared" si="2"/>
        <v>168926308.6204</v>
      </c>
      <c r="T10" s="103">
        <f t="shared" si="2"/>
        <v>162914276.7016</v>
      </c>
    </row>
    <row r="11" spans="3:20" ht="19.5" customHeight="1">
      <c r="C11" s="24"/>
      <c r="D11" s="33">
        <v>4</v>
      </c>
      <c r="E11" s="118">
        <v>4.1</v>
      </c>
      <c r="F11" s="31" t="s">
        <v>19</v>
      </c>
      <c r="G11" s="27">
        <v>957446809</v>
      </c>
      <c r="H11" s="27">
        <v>0</v>
      </c>
      <c r="I11" s="28">
        <v>0</v>
      </c>
      <c r="J11" s="28"/>
      <c r="K11" s="35">
        <v>0</v>
      </c>
      <c r="L11" s="27">
        <v>957446809</v>
      </c>
      <c r="M11" s="29">
        <f t="shared" si="1"/>
        <v>957446809</v>
      </c>
      <c r="N11" s="90">
        <f>M11*$N$2</f>
        <v>167648936.2559</v>
      </c>
      <c r="O11" s="91">
        <f>M11*$O$2</f>
        <v>142276595.8174</v>
      </c>
      <c r="P11" s="91">
        <f>M11*$P$2</f>
        <v>150702127.7366</v>
      </c>
      <c r="Q11" s="91">
        <f>M11*$Q$2</f>
        <v>114606383.0373</v>
      </c>
      <c r="R11" s="91">
        <f>M11*$R$2</f>
        <v>112691489.4193</v>
      </c>
      <c r="S11" s="91">
        <f>M11*$S$2</f>
        <v>137202127.7297</v>
      </c>
      <c r="T11" s="105">
        <f>M11*$T$2</f>
        <v>132319149.00379999</v>
      </c>
    </row>
    <row r="12" spans="3:20" ht="21" customHeight="1">
      <c r="C12" s="24"/>
      <c r="D12" s="33">
        <v>6</v>
      </c>
      <c r="E12" s="118" t="s">
        <v>20</v>
      </c>
      <c r="F12" s="31" t="s">
        <v>21</v>
      </c>
      <c r="G12" s="27">
        <v>106382979</v>
      </c>
      <c r="H12" s="28">
        <v>0</v>
      </c>
      <c r="I12" s="28">
        <v>0</v>
      </c>
      <c r="J12" s="28"/>
      <c r="K12" s="35">
        <v>0</v>
      </c>
      <c r="L12" s="28">
        <v>106382979</v>
      </c>
      <c r="M12" s="29">
        <f t="shared" si="1"/>
        <v>106382979</v>
      </c>
      <c r="N12" s="81">
        <f>M12*$N$2</f>
        <v>18627659.6229</v>
      </c>
      <c r="O12" s="81">
        <f>M12*$O$2</f>
        <v>15808510.6794</v>
      </c>
      <c r="P12" s="81">
        <f>M12*$P$2</f>
        <v>16744680.894600002</v>
      </c>
      <c r="Q12" s="81">
        <f>M12*$Q$2</f>
        <v>12734042.5863</v>
      </c>
      <c r="R12" s="81">
        <f>M12*$R$2</f>
        <v>12521276.6283</v>
      </c>
      <c r="S12" s="81">
        <f>M12*$S$2</f>
        <v>15244680.890700001</v>
      </c>
      <c r="T12" s="106">
        <f>M12*$T$2</f>
        <v>14702127.6978</v>
      </c>
    </row>
    <row r="13" spans="3:20" ht="25.5" customHeight="1">
      <c r="C13" s="24"/>
      <c r="D13" s="33">
        <v>9</v>
      </c>
      <c r="E13" s="118" t="s">
        <v>22</v>
      </c>
      <c r="F13" s="31" t="s">
        <v>56</v>
      </c>
      <c r="G13" s="27">
        <v>50000000</v>
      </c>
      <c r="H13" s="28">
        <v>0</v>
      </c>
      <c r="I13" s="28">
        <v>0</v>
      </c>
      <c r="J13" s="28"/>
      <c r="K13" s="35">
        <v>0</v>
      </c>
      <c r="L13" s="28">
        <v>50000000</v>
      </c>
      <c r="M13" s="29">
        <f t="shared" si="1"/>
        <v>50000000</v>
      </c>
      <c r="N13" s="82">
        <f>M13*$N$2</f>
        <v>8755000</v>
      </c>
      <c r="O13" s="82">
        <f>M13*$O$2</f>
        <v>7430000.000000001</v>
      </c>
      <c r="P13" s="82">
        <f>M13*$P$2</f>
        <v>7870000.000000001</v>
      </c>
      <c r="Q13" s="82">
        <f>M13*$Q$2</f>
        <v>5985000</v>
      </c>
      <c r="R13" s="82">
        <f>M13*$R$2</f>
        <v>5885000</v>
      </c>
      <c r="S13" s="82">
        <f>M13*$S$2</f>
        <v>7165000.000000001</v>
      </c>
      <c r="T13" s="107">
        <f>M13*$T$2</f>
        <v>6909999.999999999</v>
      </c>
    </row>
    <row r="14" spans="3:20" ht="18.75" customHeight="1">
      <c r="C14" s="24"/>
      <c r="D14" s="33">
        <v>10</v>
      </c>
      <c r="E14" s="118" t="s">
        <v>23</v>
      </c>
      <c r="F14" s="31" t="s">
        <v>24</v>
      </c>
      <c r="G14" s="27">
        <v>65000000</v>
      </c>
      <c r="H14" s="27">
        <v>0</v>
      </c>
      <c r="I14" s="28">
        <v>0</v>
      </c>
      <c r="J14" s="28"/>
      <c r="K14" s="35">
        <v>0</v>
      </c>
      <c r="L14" s="27">
        <v>65000000</v>
      </c>
      <c r="M14" s="29">
        <f t="shared" si="1"/>
        <v>65000000</v>
      </c>
      <c r="N14" s="82">
        <f>M14*$N$2</f>
        <v>11381500</v>
      </c>
      <c r="O14" s="82">
        <f>M14*$O$2</f>
        <v>9659000</v>
      </c>
      <c r="P14" s="82">
        <f>M14*$P$2</f>
        <v>10231000</v>
      </c>
      <c r="Q14" s="82">
        <f>M14*$Q$2</f>
        <v>7780500</v>
      </c>
      <c r="R14" s="82">
        <f>M14*$R$2</f>
        <v>7650500</v>
      </c>
      <c r="S14" s="82">
        <f>M14*$S$2</f>
        <v>9314500</v>
      </c>
      <c r="T14" s="107">
        <f>M14*$T$2</f>
        <v>8983000</v>
      </c>
    </row>
    <row r="15" spans="3:20" ht="35.25" customHeight="1">
      <c r="C15" s="36" t="s">
        <v>45</v>
      </c>
      <c r="D15" s="37">
        <v>6</v>
      </c>
      <c r="E15" s="37" t="s">
        <v>25</v>
      </c>
      <c r="F15" s="38" t="s">
        <v>39</v>
      </c>
      <c r="G15" s="16">
        <f>G16+G17</f>
        <v>394489361</v>
      </c>
      <c r="H15" s="18">
        <f>H16+H17</f>
        <v>44882978</v>
      </c>
      <c r="I15" s="19">
        <f>I16+I17</f>
        <v>26659574</v>
      </c>
      <c r="J15" s="20"/>
      <c r="K15" s="32">
        <f>K16+K17</f>
        <v>32617022</v>
      </c>
      <c r="L15" s="17">
        <f>L16+L17</f>
        <v>361872339</v>
      </c>
      <c r="M15" s="22">
        <f>M16+M17</f>
        <v>290329787</v>
      </c>
      <c r="N15" s="83">
        <f>N16+N17</f>
        <v>50836745.703700006</v>
      </c>
      <c r="O15" s="84">
        <f aca="true" t="shared" si="3" ref="O15:T15">O16+O17</f>
        <v>43143006.34820001</v>
      </c>
      <c r="P15" s="95">
        <f t="shared" si="3"/>
        <v>45697908.4738</v>
      </c>
      <c r="Q15" s="96">
        <f t="shared" si="3"/>
        <v>34752475.5039</v>
      </c>
      <c r="R15" s="87">
        <f t="shared" si="3"/>
        <v>34171815.9299</v>
      </c>
      <c r="S15" s="88">
        <f t="shared" si="3"/>
        <v>41604258.4771</v>
      </c>
      <c r="T15" s="108">
        <f t="shared" si="3"/>
        <v>40123576.5634</v>
      </c>
    </row>
    <row r="16" spans="3:20" ht="18" customHeight="1">
      <c r="C16" s="39"/>
      <c r="D16" s="40">
        <v>6</v>
      </c>
      <c r="E16" s="40">
        <v>5.1</v>
      </c>
      <c r="F16" s="41" t="s">
        <v>66</v>
      </c>
      <c r="G16" s="42">
        <f>K16+L16</f>
        <v>276595745</v>
      </c>
      <c r="H16" s="43">
        <v>27223404</v>
      </c>
      <c r="I16" s="42">
        <v>15797872</v>
      </c>
      <c r="J16" s="43"/>
      <c r="K16" s="43">
        <v>21276596</v>
      </c>
      <c r="L16" s="42">
        <v>255319149</v>
      </c>
      <c r="M16" s="44">
        <f>L16-H16-I16-J16</f>
        <v>212297873</v>
      </c>
      <c r="N16" s="90">
        <f aca="true" t="shared" si="4" ref="N16:N24">M16*$N$2</f>
        <v>37173357.562300004</v>
      </c>
      <c r="O16" s="91">
        <f>M16*$O$2</f>
        <v>31547463.927800003</v>
      </c>
      <c r="P16" s="91">
        <f>M16*$P$2</f>
        <v>33415685.210200004</v>
      </c>
      <c r="Q16" s="91">
        <f>M16*$Q$2</f>
        <v>25412055.3981</v>
      </c>
      <c r="R16" s="91">
        <f>M16*$R$2</f>
        <v>24987459.6521</v>
      </c>
      <c r="S16" s="91">
        <f>M16*$S$2</f>
        <v>30422285.200900003</v>
      </c>
      <c r="T16" s="105">
        <f>M16*$T$2</f>
        <v>29339566.0486</v>
      </c>
    </row>
    <row r="17" spans="3:20" ht="20.25" customHeight="1">
      <c r="C17" s="39"/>
      <c r="D17" s="40">
        <v>6</v>
      </c>
      <c r="E17" s="40">
        <v>5.2</v>
      </c>
      <c r="F17" s="41" t="s">
        <v>67</v>
      </c>
      <c r="G17" s="42">
        <f>K17+L17</f>
        <v>117893616</v>
      </c>
      <c r="H17" s="43">
        <v>17659574</v>
      </c>
      <c r="I17" s="42">
        <v>10861702</v>
      </c>
      <c r="J17" s="43"/>
      <c r="K17" s="43">
        <v>11340426</v>
      </c>
      <c r="L17" s="42">
        <v>106553190</v>
      </c>
      <c r="M17" s="44">
        <f>L17-H17-I17-J17</f>
        <v>78031914</v>
      </c>
      <c r="N17" s="90">
        <f t="shared" si="4"/>
        <v>13663388.1414</v>
      </c>
      <c r="O17" s="91">
        <f>M17*$O$2</f>
        <v>11595542.420400001</v>
      </c>
      <c r="P17" s="91">
        <f>M17*$P$2</f>
        <v>12282223.263600001</v>
      </c>
      <c r="Q17" s="91">
        <f>M17*$Q$2</f>
        <v>9340420.105800001</v>
      </c>
      <c r="R17" s="91">
        <f>M17*$R$2</f>
        <v>9184356.2778</v>
      </c>
      <c r="S17" s="91">
        <f>M17*$S$2</f>
        <v>11181973.2762</v>
      </c>
      <c r="T17" s="105">
        <f>M17*$T$2</f>
        <v>10784010.5148</v>
      </c>
    </row>
    <row r="18" spans="3:20" ht="25.5">
      <c r="C18" s="36" t="s">
        <v>46</v>
      </c>
      <c r="D18" s="45">
        <v>7</v>
      </c>
      <c r="E18" s="45" t="s">
        <v>26</v>
      </c>
      <c r="F18" s="46" t="s">
        <v>57</v>
      </c>
      <c r="G18" s="16">
        <v>907446809</v>
      </c>
      <c r="H18" s="47">
        <v>74744681</v>
      </c>
      <c r="I18" s="67">
        <v>132734043</v>
      </c>
      <c r="J18" s="48"/>
      <c r="K18" s="49">
        <v>10638298</v>
      </c>
      <c r="L18" s="68">
        <v>896808511</v>
      </c>
      <c r="M18" s="67">
        <f>L18-H18-I18-J18</f>
        <v>689329787</v>
      </c>
      <c r="N18" s="83">
        <f t="shared" si="4"/>
        <v>120701645.7037</v>
      </c>
      <c r="O18" s="84">
        <f>M18*$O$2</f>
        <v>102434406.34820001</v>
      </c>
      <c r="P18" s="95">
        <f>M18*$P$2</f>
        <v>108500508.4738</v>
      </c>
      <c r="Q18" s="96">
        <f>M18*$Q$2</f>
        <v>82512775.5039</v>
      </c>
      <c r="R18" s="87">
        <f>M18*$R$2</f>
        <v>81134115.9299</v>
      </c>
      <c r="S18" s="88">
        <f>M18*$S$2</f>
        <v>98780958.47710001</v>
      </c>
      <c r="T18" s="108">
        <f>M18*$T$2</f>
        <v>95265376.56339999</v>
      </c>
    </row>
    <row r="19" spans="3:20" ht="27" customHeight="1">
      <c r="C19" s="36" t="s">
        <v>47</v>
      </c>
      <c r="D19" s="45">
        <v>8</v>
      </c>
      <c r="E19" s="45" t="s">
        <v>27</v>
      </c>
      <c r="F19" s="46" t="s">
        <v>58</v>
      </c>
      <c r="G19" s="16">
        <v>101063830</v>
      </c>
      <c r="H19" s="47">
        <v>5191489</v>
      </c>
      <c r="I19" s="19">
        <v>11436170</v>
      </c>
      <c r="J19" s="48"/>
      <c r="K19" s="49">
        <v>0</v>
      </c>
      <c r="L19" s="50">
        <v>101063830</v>
      </c>
      <c r="M19" s="22">
        <f>L19-H19-I19-J19</f>
        <v>84436171</v>
      </c>
      <c r="N19" s="93">
        <f t="shared" si="4"/>
        <v>14784773.542100001</v>
      </c>
      <c r="O19" s="94">
        <f>M19*$O$2</f>
        <v>12547215.0106</v>
      </c>
      <c r="P19" s="95">
        <f>M19*$P$2</f>
        <v>13290253.3154</v>
      </c>
      <c r="Q19" s="96">
        <f>M19*$Q$2</f>
        <v>10107009.6687</v>
      </c>
      <c r="R19" s="97">
        <f>M19*$R$2</f>
        <v>9938137.3267</v>
      </c>
      <c r="S19" s="98">
        <f>M19*$S$2</f>
        <v>12099703.3043</v>
      </c>
      <c r="T19" s="108">
        <f>M19*$T$2</f>
        <v>11669078.832199998</v>
      </c>
    </row>
    <row r="20" spans="3:20" ht="25.5">
      <c r="C20" s="51" t="s">
        <v>48</v>
      </c>
      <c r="D20" s="52">
        <v>9</v>
      </c>
      <c r="E20" s="45" t="s">
        <v>28</v>
      </c>
      <c r="F20" s="46" t="s">
        <v>29</v>
      </c>
      <c r="G20" s="16">
        <f>G21+G22</f>
        <v>425531915</v>
      </c>
      <c r="H20" s="47">
        <f>H21+H22</f>
        <v>21276596</v>
      </c>
      <c r="I20" s="19">
        <f>I21+I22</f>
        <v>0</v>
      </c>
      <c r="J20" s="48"/>
      <c r="K20" s="49">
        <f>K21+K22</f>
        <v>0</v>
      </c>
      <c r="L20" s="50">
        <f>L21+L22</f>
        <v>425531915</v>
      </c>
      <c r="M20" s="22">
        <f>M21+M22</f>
        <v>404255319</v>
      </c>
      <c r="N20" s="83">
        <f>N21+N22</f>
        <v>70785106.3569</v>
      </c>
      <c r="O20" s="84">
        <f aca="true" t="shared" si="5" ref="O20:T20">O21+O22</f>
        <v>60072340.403400004</v>
      </c>
      <c r="P20" s="85">
        <f t="shared" si="5"/>
        <v>63629787.2106</v>
      </c>
      <c r="Q20" s="86">
        <f t="shared" si="5"/>
        <v>48389361.6843</v>
      </c>
      <c r="R20" s="87">
        <f t="shared" si="5"/>
        <v>47580851.0463</v>
      </c>
      <c r="S20" s="88">
        <f t="shared" si="5"/>
        <v>57929787.2127</v>
      </c>
      <c r="T20" s="103">
        <f t="shared" si="5"/>
        <v>55868085.0858</v>
      </c>
    </row>
    <row r="21" spans="3:20" ht="21" customHeight="1">
      <c r="C21" s="53"/>
      <c r="D21" s="54">
        <v>9</v>
      </c>
      <c r="E21" s="40">
        <v>8.1</v>
      </c>
      <c r="F21" s="41" t="s">
        <v>30</v>
      </c>
      <c r="G21" s="42">
        <v>319148936</v>
      </c>
      <c r="H21" s="43">
        <v>15957447</v>
      </c>
      <c r="I21" s="42">
        <v>0</v>
      </c>
      <c r="J21" s="43"/>
      <c r="K21" s="43">
        <v>0</v>
      </c>
      <c r="L21" s="43">
        <v>319148936</v>
      </c>
      <c r="M21" s="44">
        <f>L21-H21-I21-J21</f>
        <v>303191489</v>
      </c>
      <c r="N21" s="90">
        <f t="shared" si="4"/>
        <v>53088829.723900005</v>
      </c>
      <c r="O21" s="91">
        <f>M21*$O$2</f>
        <v>45054255.2654</v>
      </c>
      <c r="P21" s="91">
        <f>M21*$P$2</f>
        <v>47722340.3686</v>
      </c>
      <c r="Q21" s="91">
        <f>M21*$Q$2</f>
        <v>36292021.2333</v>
      </c>
      <c r="R21" s="91">
        <f>M21*$R$2</f>
        <v>35685638.2553</v>
      </c>
      <c r="S21" s="91">
        <f>M21*$S$2</f>
        <v>43447340.3737</v>
      </c>
      <c r="T21" s="105">
        <f>M21*$T$2</f>
        <v>41901063.7798</v>
      </c>
    </row>
    <row r="22" spans="3:20" ht="23.25" customHeight="1">
      <c r="C22" s="53"/>
      <c r="D22" s="54">
        <v>9</v>
      </c>
      <c r="E22" s="40">
        <v>8.2</v>
      </c>
      <c r="F22" s="41" t="s">
        <v>31</v>
      </c>
      <c r="G22" s="42">
        <v>106382979</v>
      </c>
      <c r="H22" s="43">
        <v>5319149</v>
      </c>
      <c r="I22" s="42">
        <v>0</v>
      </c>
      <c r="J22" s="43"/>
      <c r="K22" s="43">
        <v>0</v>
      </c>
      <c r="L22" s="43">
        <v>106382979</v>
      </c>
      <c r="M22" s="44">
        <f>L22-H22-I22-J22</f>
        <v>101063830</v>
      </c>
      <c r="N22" s="90">
        <f t="shared" si="4"/>
        <v>17696276.633</v>
      </c>
      <c r="O22" s="91">
        <f>M22*$O$2</f>
        <v>15018085.138</v>
      </c>
      <c r="P22" s="91">
        <f>M22*$P$2</f>
        <v>15907446.842000002</v>
      </c>
      <c r="Q22" s="91">
        <f>M22*$Q$2</f>
        <v>12097340.451</v>
      </c>
      <c r="R22" s="91">
        <f>M22*$R$2</f>
        <v>11895212.791</v>
      </c>
      <c r="S22" s="91">
        <f>M22*$S$2</f>
        <v>14482446.839000002</v>
      </c>
      <c r="T22" s="105">
        <f>M22*$T$2</f>
        <v>13967021.306</v>
      </c>
    </row>
    <row r="23" spans="3:20" ht="25.5">
      <c r="C23" s="51" t="s">
        <v>48</v>
      </c>
      <c r="D23" s="52">
        <v>9</v>
      </c>
      <c r="E23" s="45" t="s">
        <v>32</v>
      </c>
      <c r="F23" s="46" t="s">
        <v>59</v>
      </c>
      <c r="G23" s="16">
        <v>95744681</v>
      </c>
      <c r="H23" s="47">
        <v>0</v>
      </c>
      <c r="I23" s="19">
        <v>0</v>
      </c>
      <c r="J23" s="48"/>
      <c r="K23" s="49">
        <v>10638298</v>
      </c>
      <c r="L23" s="50">
        <v>85106383</v>
      </c>
      <c r="M23" s="22">
        <f>L23-H23-I23-J23</f>
        <v>85106383</v>
      </c>
      <c r="N23" s="83">
        <f t="shared" si="4"/>
        <v>14902127.6633</v>
      </c>
      <c r="O23" s="84">
        <f>M23*$O$2</f>
        <v>12646808.5138</v>
      </c>
      <c r="P23" s="85">
        <f>M23*$P$2</f>
        <v>13395744.684200002</v>
      </c>
      <c r="Q23" s="86">
        <f>M23*$Q$2</f>
        <v>10187234.0451</v>
      </c>
      <c r="R23" s="87">
        <f>M23*$R$2</f>
        <v>10017021.279099999</v>
      </c>
      <c r="S23" s="88">
        <f>M23*$S$2</f>
        <v>12195744.6839</v>
      </c>
      <c r="T23" s="103">
        <f>M23*$T$2</f>
        <v>11761702.1306</v>
      </c>
    </row>
    <row r="24" spans="3:20" ht="19.5" customHeight="1">
      <c r="C24" s="36" t="s">
        <v>49</v>
      </c>
      <c r="D24" s="45">
        <v>10</v>
      </c>
      <c r="E24" s="45" t="s">
        <v>33</v>
      </c>
      <c r="F24" s="46" t="s">
        <v>68</v>
      </c>
      <c r="G24" s="16">
        <v>296702128</v>
      </c>
      <c r="H24" s="47">
        <v>31914894</v>
      </c>
      <c r="I24" s="19">
        <v>0</v>
      </c>
      <c r="J24" s="48"/>
      <c r="K24" s="49">
        <v>42553190</v>
      </c>
      <c r="L24" s="50">
        <v>254148938</v>
      </c>
      <c r="M24" s="22">
        <f>L24-H24-I24-J24</f>
        <v>222234044</v>
      </c>
      <c r="N24" s="83">
        <f t="shared" si="4"/>
        <v>38913181.1044</v>
      </c>
      <c r="O24" s="84">
        <f>M24*$O$2</f>
        <v>33023978.9384</v>
      </c>
      <c r="P24" s="85">
        <f>M24*$P$2</f>
        <v>34979638.5256</v>
      </c>
      <c r="Q24" s="86">
        <f>M24*$Q$2</f>
        <v>26601415.066800002</v>
      </c>
      <c r="R24" s="87">
        <f>M24*$R$2</f>
        <v>26156946.9788</v>
      </c>
      <c r="S24" s="88">
        <f>M24*$S$2</f>
        <v>31846138.505200002</v>
      </c>
      <c r="T24" s="103">
        <f>M24*$T$2</f>
        <v>30712744.880799998</v>
      </c>
    </row>
    <row r="25" spans="3:20" ht="30.75" customHeight="1">
      <c r="C25" s="36" t="s">
        <v>51</v>
      </c>
      <c r="D25" s="45">
        <v>11</v>
      </c>
      <c r="E25" s="45" t="s">
        <v>34</v>
      </c>
      <c r="F25" s="55" t="s">
        <v>60</v>
      </c>
      <c r="G25" s="56">
        <v>265957447</v>
      </c>
      <c r="H25" s="58"/>
      <c r="I25" s="56"/>
      <c r="J25" s="58"/>
      <c r="K25" s="57">
        <v>0</v>
      </c>
      <c r="L25" s="57">
        <v>265957447</v>
      </c>
      <c r="M25" s="59"/>
      <c r="N25" s="99"/>
      <c r="O25" s="100"/>
      <c r="P25" s="100"/>
      <c r="Q25" s="100"/>
      <c r="R25" s="100"/>
      <c r="S25" s="100"/>
      <c r="T25" s="109"/>
    </row>
    <row r="26" spans="3:20" ht="21.75" customHeight="1">
      <c r="C26" s="125" t="s">
        <v>4</v>
      </c>
      <c r="D26" s="126"/>
      <c r="E26" s="45" t="s">
        <v>35</v>
      </c>
      <c r="F26" s="55" t="s">
        <v>69</v>
      </c>
      <c r="G26" s="56">
        <v>110638297</v>
      </c>
      <c r="H26" s="57"/>
      <c r="I26" s="60"/>
      <c r="J26" s="57"/>
      <c r="K26" s="57">
        <v>6372766</v>
      </c>
      <c r="L26" s="57">
        <v>104265531</v>
      </c>
      <c r="M26" s="61"/>
      <c r="N26" s="92"/>
      <c r="O26" s="92"/>
      <c r="P26" s="92"/>
      <c r="Q26" s="92"/>
      <c r="R26" s="92"/>
      <c r="S26" s="92"/>
      <c r="T26" s="110"/>
    </row>
    <row r="27" spans="3:20" ht="19.5" customHeight="1" thickBot="1">
      <c r="C27" s="120" t="s">
        <v>3</v>
      </c>
      <c r="D27" s="121"/>
      <c r="E27" s="121"/>
      <c r="F27" s="122"/>
      <c r="G27" s="62">
        <f aca="true" t="shared" si="6" ref="G27:N27">G4+G5+G6+G10+G15+G18+G19+G20+G23+G24+G25+G26</f>
        <v>6700000000</v>
      </c>
      <c r="H27" s="64">
        <f t="shared" si="6"/>
        <v>358106383</v>
      </c>
      <c r="I27" s="111">
        <f t="shared" si="6"/>
        <v>383372339</v>
      </c>
      <c r="J27" s="65">
        <f t="shared" si="6"/>
        <v>100000000</v>
      </c>
      <c r="K27" s="66">
        <f t="shared" si="6"/>
        <v>356638299</v>
      </c>
      <c r="L27" s="63">
        <f t="shared" si="6"/>
        <v>6343361701</v>
      </c>
      <c r="M27" s="112">
        <f t="shared" si="6"/>
        <v>5131660001</v>
      </c>
      <c r="N27" s="113">
        <f t="shared" si="6"/>
        <v>898553666.1751002</v>
      </c>
      <c r="O27" s="114">
        <f aca="true" t="shared" si="7" ref="O27:T27">O4+O5+O6+O10+O15+O18+O19+O20+O23+O24+O25+O26</f>
        <v>762564676.1486</v>
      </c>
      <c r="P27" s="114">
        <f t="shared" si="7"/>
        <v>807723284.1574001</v>
      </c>
      <c r="Q27" s="114">
        <f t="shared" si="7"/>
        <v>614259702.1197</v>
      </c>
      <c r="R27" s="114">
        <f t="shared" si="7"/>
        <v>603996382.1176999</v>
      </c>
      <c r="S27" s="114">
        <f t="shared" si="7"/>
        <v>735366878.1433</v>
      </c>
      <c r="T27" s="115">
        <f t="shared" si="7"/>
        <v>709195412.1382002</v>
      </c>
    </row>
    <row r="28" spans="3:17" ht="27.75" customHeight="1">
      <c r="C28" s="127" t="s">
        <v>40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</row>
  </sheetData>
  <sheetProtection/>
  <mergeCells count="7">
    <mergeCell ref="C27:F27"/>
    <mergeCell ref="C10:D10"/>
    <mergeCell ref="C26:D26"/>
    <mergeCell ref="C28:Q28"/>
    <mergeCell ref="E1:P1"/>
    <mergeCell ref="E2:F2"/>
    <mergeCell ref="E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 RADU</dc:creator>
  <cp:keywords/>
  <dc:description/>
  <cp:lastModifiedBy>Viorica APOSTOL</cp:lastModifiedBy>
  <cp:lastPrinted>2015-09-04T08:24:30Z</cp:lastPrinted>
  <dcterms:created xsi:type="dcterms:W3CDTF">2013-06-12T08:14:10Z</dcterms:created>
  <dcterms:modified xsi:type="dcterms:W3CDTF">2015-10-19T13:36:25Z</dcterms:modified>
  <cp:category/>
  <cp:version/>
  <cp:contentType/>
  <cp:contentStatus/>
</cp:coreProperties>
</file>